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55" windowHeight="7485" activeTab="0"/>
  </bookViews>
  <sheets>
    <sheet name="General Fund" sheetId="1" r:id="rId1"/>
    <sheet name="Invested Funds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<sst xmlns="http://schemas.openxmlformats.org/spreadsheetml/2006/main" count="69" uniqueCount="54">
  <si>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Financial Statement for Year Ended June 30, 2018</t>
  </si>
  <si>
    <t>Endowment Fund</t>
  </si>
  <si>
    <t>Balance, 6/30/2017</t>
  </si>
  <si>
    <t>Req. Min.</t>
  </si>
  <si>
    <t>% spendable</t>
  </si>
  <si>
    <t>Donations</t>
  </si>
  <si>
    <t>Market Growth</t>
  </si>
  <si>
    <t>Withdrawals</t>
  </si>
  <si>
    <t>Balance, 6/30/2018</t>
  </si>
  <si>
    <t>Bradley Fund</t>
  </si>
  <si>
    <t>General Fund</t>
  </si>
  <si>
    <t>Spendable</t>
  </si>
  <si>
    <t>Member Dues</t>
  </si>
  <si>
    <t>Contributions</t>
  </si>
  <si>
    <t>Insurance Royalties</t>
  </si>
  <si>
    <t>Transfer - Endowment</t>
  </si>
  <si>
    <t>Transfer - Bradley</t>
  </si>
  <si>
    <t>Total Inflows</t>
  </si>
  <si>
    <t>Regular Meetings</t>
  </si>
  <si>
    <t>Speaker Dinners</t>
  </si>
  <si>
    <t>125th Anniversary (net)</t>
  </si>
  <si>
    <t>Bradley Speaker Travel</t>
  </si>
  <si>
    <t>Awards</t>
  </si>
  <si>
    <t>Insurance</t>
  </si>
  <si>
    <t>MSA Fees</t>
  </si>
  <si>
    <t>PayPal Fees</t>
  </si>
  <si>
    <t>Miscellaneous</t>
  </si>
  <si>
    <t>Total Outflows</t>
  </si>
  <si>
    <t>Budget 2018/19</t>
  </si>
  <si>
    <t>Assumptions</t>
  </si>
  <si>
    <t>3% decline</t>
  </si>
  <si>
    <t>17% decline</t>
  </si>
  <si>
    <t>4% of 6/30/18 value</t>
  </si>
  <si>
    <t>12 meetings, no increase in per-meeting cost</t>
  </si>
  <si>
    <t>10 1/3 dinners, no increase in per-dinner cost</t>
  </si>
  <si>
    <t>scale up for 12 rather than 10 meetings</t>
  </si>
  <si>
    <t>Memo on expenses</t>
  </si>
  <si>
    <t>5-year avg</t>
  </si>
  <si>
    <t>Meetings, per meeting</t>
  </si>
  <si>
    <t>Dinners, per meeting</t>
  </si>
  <si>
    <t>Memo on revenues</t>
  </si>
  <si>
    <t>Dues</t>
  </si>
  <si>
    <t>Contribs</t>
  </si>
  <si>
    <t>Royalties</t>
  </si>
  <si>
    <t>Total</t>
  </si>
  <si>
    <t>FY 2013</t>
  </si>
  <si>
    <t>FY 2014</t>
  </si>
  <si>
    <t>FY 2015</t>
  </si>
  <si>
    <t>FY 2016</t>
  </si>
  <si>
    <t>FY 2017</t>
  </si>
  <si>
    <t>FY 2018</t>
  </si>
  <si>
    <t>Annual decline</t>
  </si>
  <si>
    <t>4% decline</t>
  </si>
  <si>
    <t>Geological Society of Washington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</si>
</sst>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43" fontId="0" fillId="0" borderId="11" xfId="42" applyFont="1" applyBorder="1" applyAlignment="1">
      <alignment/>
    </xf>
    <xf numFmtId="43" fontId="0" fillId="0" borderId="0" xfId="42" applyNumberFormat="1" applyFont="1" applyAlignment="1">
      <alignment horizontal="center"/>
    </xf>
    <xf numFmtId="43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2" width="10.57421875" style="2" bestFit="1" customWidth="1"/>
    <col min="3" max="3" width="11.28125" style="0" bestFit="1" customWidth="1"/>
    <col min="4" max="4" width="10.28125" style="0" bestFit="1" customWidth="1"/>
    <col min="5" max="5" width="16.140625" style="2" bestFit="1" customWidth="1"/>
    <col min="6" max="6" width="10.57421875" style="2" bestFit="1" customWidth="1"/>
  </cols>
  <sheetData>
    <row r="1" ht="15">
      <c r="A1" t="s">
        <v>53</v>
      </c>
    </row>
    <row r="2" ht="15">
      <c r="A2" t="s">
        <v>0</v>
      </c>
    </row>
    <row r="4" ht="15">
      <c r="A4" s="1" t="s">
        <v>10</v>
      </c>
    </row>
    <row r="6" spans="1:7" ht="15">
      <c r="A6" t="s">
        <v>2</v>
      </c>
      <c r="C6" s="2">
        <v>10142.73</v>
      </c>
      <c r="E6" s="2" t="s">
        <v>28</v>
      </c>
      <c r="G6" t="s">
        <v>29</v>
      </c>
    </row>
    <row r="7" ht="15">
      <c r="C7" s="2"/>
    </row>
    <row r="8" spans="1:7" ht="15">
      <c r="A8" t="s">
        <v>12</v>
      </c>
      <c r="B8" s="2">
        <v>9130</v>
      </c>
      <c r="E8" s="2">
        <v>8855</v>
      </c>
      <c r="G8" t="s">
        <v>30</v>
      </c>
    </row>
    <row r="9" spans="1:7" ht="15">
      <c r="A9" t="s">
        <v>13</v>
      </c>
      <c r="B9" s="2">
        <v>3984.11</v>
      </c>
      <c r="E9" s="2">
        <v>3825</v>
      </c>
      <c r="G9" t="s">
        <v>52</v>
      </c>
    </row>
    <row r="10" spans="1:7" ht="15">
      <c r="A10" t="s">
        <v>14</v>
      </c>
      <c r="B10" s="2">
        <v>160</v>
      </c>
      <c r="E10" s="2">
        <v>130</v>
      </c>
      <c r="G10" t="s">
        <v>31</v>
      </c>
    </row>
    <row r="11" spans="1:7" ht="15">
      <c r="A11" t="s">
        <v>15</v>
      </c>
      <c r="B11" s="2">
        <v>7049.3</v>
      </c>
      <c r="E11" s="2">
        <f>'Invested Funds'!B10*0.04</f>
        <v>4267.3232</v>
      </c>
      <c r="G11" t="s">
        <v>32</v>
      </c>
    </row>
    <row r="12" spans="1:7" ht="15">
      <c r="A12" t="s">
        <v>16</v>
      </c>
      <c r="B12" s="7">
        <v>2348.98</v>
      </c>
      <c r="E12" s="2">
        <f>'Invested Funds'!B19*0.04</f>
        <v>2255.0252</v>
      </c>
      <c r="G12" t="s">
        <v>32</v>
      </c>
    </row>
    <row r="13" spans="1:6" ht="15">
      <c r="A13" t="s">
        <v>17</v>
      </c>
      <c r="C13" s="2">
        <f>SUM(B8:B12)</f>
        <v>22672.39</v>
      </c>
      <c r="F13" s="2">
        <f>SUM(E8:E12)</f>
        <v>19332.3484</v>
      </c>
    </row>
    <row r="15" spans="1:7" ht="15">
      <c r="A15" t="s">
        <v>18</v>
      </c>
      <c r="B15" s="2">
        <v>10771.6</v>
      </c>
      <c r="E15" s="2">
        <f>B15*1.2</f>
        <v>12925.92</v>
      </c>
      <c r="G15" t="s">
        <v>33</v>
      </c>
    </row>
    <row r="16" spans="1:7" ht="15">
      <c r="A16" t="s">
        <v>19</v>
      </c>
      <c r="B16" s="2">
        <v>1493.13</v>
      </c>
      <c r="E16" s="2">
        <f>B16*10.33/8.33</f>
        <v>1851.624597839136</v>
      </c>
      <c r="G16" t="s">
        <v>34</v>
      </c>
    </row>
    <row r="17" spans="1:5" ht="15">
      <c r="A17" t="s">
        <v>20</v>
      </c>
      <c r="B17" s="2">
        <v>6624.93</v>
      </c>
      <c r="E17" s="2">
        <v>0</v>
      </c>
    </row>
    <row r="18" spans="1:5" ht="15">
      <c r="A18" t="s">
        <v>21</v>
      </c>
      <c r="B18" s="2">
        <v>956.61</v>
      </c>
      <c r="E18" s="2">
        <v>600</v>
      </c>
    </row>
    <row r="19" spans="1:5" ht="15">
      <c r="A19" t="s">
        <v>22</v>
      </c>
      <c r="B19" s="2">
        <v>350</v>
      </c>
      <c r="E19" s="2">
        <v>350</v>
      </c>
    </row>
    <row r="20" spans="1:5" ht="15">
      <c r="A20" t="s">
        <v>23</v>
      </c>
      <c r="B20" s="2">
        <v>663</v>
      </c>
      <c r="E20" s="2">
        <v>764</v>
      </c>
    </row>
    <row r="21" spans="1:7" ht="15">
      <c r="A21" t="s">
        <v>24</v>
      </c>
      <c r="B21" s="2">
        <v>1330.2</v>
      </c>
      <c r="E21" s="2">
        <v>1600</v>
      </c>
      <c r="G21" t="s">
        <v>35</v>
      </c>
    </row>
    <row r="22" spans="1:7" ht="15">
      <c r="A22" t="s">
        <v>25</v>
      </c>
      <c r="B22" s="2">
        <v>246.4</v>
      </c>
      <c r="E22" s="2">
        <v>240</v>
      </c>
      <c r="G22" t="s">
        <v>30</v>
      </c>
    </row>
    <row r="23" spans="1:5" ht="15">
      <c r="A23" t="s">
        <v>26</v>
      </c>
      <c r="B23" s="7">
        <v>118</v>
      </c>
      <c r="E23" s="2">
        <v>118</v>
      </c>
    </row>
    <row r="24" spans="1:6" ht="15">
      <c r="A24" t="s">
        <v>27</v>
      </c>
      <c r="C24" s="2">
        <f>-SUM(B15:B23)</f>
        <v>-22553.870000000003</v>
      </c>
      <c r="F24" s="2">
        <f>SUM(E15:E23)</f>
        <v>18449.544597839136</v>
      </c>
    </row>
    <row r="26" spans="1:3" ht="15">
      <c r="A26" t="s">
        <v>8</v>
      </c>
      <c r="C26" s="5">
        <f>SUM(C6:C25)</f>
        <v>10261.249999999993</v>
      </c>
    </row>
    <row r="31" spans="1:6" ht="15">
      <c r="A31" s="1" t="s">
        <v>36</v>
      </c>
      <c r="B31" s="8" t="s">
        <v>37</v>
      </c>
      <c r="C31" s="13" t="s">
        <v>50</v>
      </c>
      <c r="D31" s="9"/>
      <c r="F31"/>
    </row>
    <row r="32" spans="1:6" ht="15">
      <c r="A32" t="s">
        <v>38</v>
      </c>
      <c r="B32" s="9">
        <v>907.569655172414</v>
      </c>
      <c r="C32" s="5">
        <f>B15/10</f>
        <v>1077.16</v>
      </c>
      <c r="F32"/>
    </row>
    <row r="33" spans="1:6" ht="15">
      <c r="A33" t="s">
        <v>39</v>
      </c>
      <c r="B33" s="9">
        <v>180.27062639367526</v>
      </c>
      <c r="C33" s="5">
        <f>B16/8.333</f>
        <v>179.18276731069244</v>
      </c>
      <c r="F33"/>
    </row>
    <row r="34" spans="2:5" ht="15">
      <c r="B34" s="9"/>
      <c r="C34" s="9"/>
      <c r="D34" s="5"/>
      <c r="E34"/>
    </row>
    <row r="35" spans="2:5" ht="15">
      <c r="B35" s="9"/>
      <c r="C35" s="9"/>
      <c r="E35"/>
    </row>
    <row r="36" spans="1:5" ht="15">
      <c r="A36" s="1" t="s">
        <v>40</v>
      </c>
      <c r="B36" s="8" t="s">
        <v>41</v>
      </c>
      <c r="C36" s="8" t="s">
        <v>42</v>
      </c>
      <c r="D36" s="10" t="s">
        <v>43</v>
      </c>
      <c r="E36" s="10" t="s">
        <v>44</v>
      </c>
    </row>
    <row r="37" spans="1:5" ht="15">
      <c r="A37" t="s">
        <v>45</v>
      </c>
      <c r="B37" s="11">
        <v>10635</v>
      </c>
      <c r="C37" s="11">
        <v>4945</v>
      </c>
      <c r="D37" s="11">
        <v>410</v>
      </c>
      <c r="E37" s="12">
        <f aca="true" t="shared" si="0" ref="E37:E42">SUM(B37:D37)</f>
        <v>15990</v>
      </c>
    </row>
    <row r="38" spans="1:5" ht="15">
      <c r="A38" t="s">
        <v>46</v>
      </c>
      <c r="B38" s="11">
        <v>9995</v>
      </c>
      <c r="C38" s="11">
        <v>4820</v>
      </c>
      <c r="D38" s="11">
        <v>310</v>
      </c>
      <c r="E38" s="12">
        <f t="shared" si="0"/>
        <v>15125</v>
      </c>
    </row>
    <row r="39" spans="1:5" ht="15">
      <c r="A39" t="s">
        <v>47</v>
      </c>
      <c r="B39" s="11">
        <v>10113</v>
      </c>
      <c r="C39" s="11">
        <v>4048</v>
      </c>
      <c r="D39" s="11">
        <v>253</v>
      </c>
      <c r="E39" s="12">
        <f t="shared" si="0"/>
        <v>14414</v>
      </c>
    </row>
    <row r="40" spans="1:5" ht="15">
      <c r="A40" t="s">
        <v>48</v>
      </c>
      <c r="B40" s="11">
        <v>10055</v>
      </c>
      <c r="C40" s="11">
        <v>4503</v>
      </c>
      <c r="D40" s="11">
        <v>220</v>
      </c>
      <c r="E40" s="12">
        <f t="shared" si="0"/>
        <v>14778</v>
      </c>
    </row>
    <row r="41" spans="1:5" ht="15">
      <c r="A41" t="s">
        <v>49</v>
      </c>
      <c r="B41" s="11">
        <v>9190</v>
      </c>
      <c r="C41" s="11">
        <v>3908</v>
      </c>
      <c r="D41" s="11">
        <v>200</v>
      </c>
      <c r="E41" s="12">
        <f t="shared" si="0"/>
        <v>13298</v>
      </c>
    </row>
    <row r="42" spans="1:5" ht="15">
      <c r="A42" t="s">
        <v>50</v>
      </c>
      <c r="B42" s="11">
        <v>9130</v>
      </c>
      <c r="C42" s="11">
        <v>3984</v>
      </c>
      <c r="D42" s="11">
        <v>160</v>
      </c>
      <c r="E42" s="12">
        <f t="shared" si="0"/>
        <v>13274</v>
      </c>
    </row>
    <row r="43" spans="2:5" ht="15">
      <c r="B43" s="11"/>
      <c r="C43" s="11"/>
      <c r="D43" s="11"/>
      <c r="E43" s="12"/>
    </row>
    <row r="44" spans="1:5" ht="15">
      <c r="A44" t="s">
        <v>51</v>
      </c>
      <c r="B44" s="14">
        <v>0.03</v>
      </c>
      <c r="C44" s="14">
        <v>0.0423</v>
      </c>
      <c r="D44" s="14">
        <v>0.1715</v>
      </c>
      <c r="E44" s="14">
        <v>0.0365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8.8515625" style="0" customWidth="1"/>
    <col min="2" max="2" width="11.57421875" style="2" bestFit="1" customWidth="1"/>
    <col min="3" max="3" width="2.8515625" style="2" customWidth="1"/>
    <col min="4" max="4" width="10.57421875" style="2" bestFit="1" customWidth="1"/>
    <col min="5" max="5" width="10.57421875" style="0" bestFit="1" customWidth="1"/>
  </cols>
  <sheetData>
    <row r="1" ht="15">
      <c r="A1" t="s">
        <v>53</v>
      </c>
    </row>
    <row r="2" ht="15">
      <c r="A2" t="s">
        <v>0</v>
      </c>
    </row>
    <row r="4" ht="15">
      <c r="A4" s="1" t="s">
        <v>1</v>
      </c>
    </row>
    <row r="5" spans="4:6" ht="15">
      <c r="D5" s="2" t="s">
        <v>3</v>
      </c>
      <c r="E5" t="s">
        <v>11</v>
      </c>
      <c r="F5" t="s">
        <v>4</v>
      </c>
    </row>
    <row r="6" spans="1:6" ht="15">
      <c r="A6" t="s">
        <v>2</v>
      </c>
      <c r="B6" s="2">
        <v>103940.82</v>
      </c>
      <c r="D6" s="2">
        <v>61270.77</v>
      </c>
      <c r="E6" s="5">
        <f>B6-D6</f>
        <v>42670.05000000001</v>
      </c>
      <c r="F6" s="6">
        <f>(B6-D6)/B6</f>
        <v>0.4105225454253681</v>
      </c>
    </row>
    <row r="7" spans="1:2" ht="15">
      <c r="A7" t="s">
        <v>5</v>
      </c>
      <c r="B7" s="2">
        <v>1230</v>
      </c>
    </row>
    <row r="8" spans="1:2" ht="15">
      <c r="A8" t="s">
        <v>6</v>
      </c>
      <c r="B8" s="2">
        <v>8561.56</v>
      </c>
    </row>
    <row r="9" spans="1:2" ht="15">
      <c r="A9" t="s">
        <v>7</v>
      </c>
      <c r="B9" s="2">
        <v>-7049.3</v>
      </c>
    </row>
    <row r="10" spans="1:6" ht="15.75" thickBot="1">
      <c r="A10" t="s">
        <v>8</v>
      </c>
      <c r="B10" s="3">
        <f>SUM(B6:B9)</f>
        <v>106683.08</v>
      </c>
      <c r="C10" s="4"/>
      <c r="D10" s="2">
        <v>62500.77</v>
      </c>
      <c r="E10" s="5">
        <f>B10-D10</f>
        <v>44182.310000000005</v>
      </c>
      <c r="F10" s="6">
        <f>(B10-D10)/B10</f>
        <v>0.41414542962201695</v>
      </c>
    </row>
    <row r="11" ht="15.75" thickTop="1"/>
    <row r="13" ht="15">
      <c r="A13" s="1" t="s">
        <v>9</v>
      </c>
    </row>
    <row r="14" spans="4:6" ht="15">
      <c r="D14" s="2" t="s">
        <v>3</v>
      </c>
      <c r="E14" t="s">
        <v>11</v>
      </c>
      <c r="F14" t="s">
        <v>4</v>
      </c>
    </row>
    <row r="15" spans="1:6" ht="15">
      <c r="A15" t="s">
        <v>2</v>
      </c>
      <c r="B15" s="2">
        <v>54647.53</v>
      </c>
      <c r="D15" s="2">
        <v>30395.8</v>
      </c>
      <c r="E15" s="5">
        <f>B15-D15</f>
        <v>24251.73</v>
      </c>
      <c r="F15" s="6">
        <f>(B15-D15)/B15</f>
        <v>0.4437845589727477</v>
      </c>
    </row>
    <row r="16" spans="1:2" ht="15">
      <c r="A16" t="s">
        <v>5</v>
      </c>
      <c r="B16" s="2">
        <v>420</v>
      </c>
    </row>
    <row r="17" spans="1:2" ht="15">
      <c r="A17" t="s">
        <v>6</v>
      </c>
      <c r="B17" s="2">
        <v>3657.08</v>
      </c>
    </row>
    <row r="18" spans="1:2" ht="15">
      <c r="A18" t="s">
        <v>7</v>
      </c>
      <c r="B18" s="2">
        <v>-2348.98</v>
      </c>
    </row>
    <row r="19" spans="1:6" ht="15.75" thickBot="1">
      <c r="A19" t="s">
        <v>8</v>
      </c>
      <c r="B19" s="3">
        <f>SUM(B15:B18)</f>
        <v>56375.63</v>
      </c>
      <c r="C19" s="4"/>
      <c r="D19" s="2">
        <v>31059.96</v>
      </c>
      <c r="E19" s="5">
        <f>B19-D19</f>
        <v>25315.67</v>
      </c>
      <c r="F19" s="6">
        <f>(B19-D19)/B19</f>
        <v>0.4490534296468172</v>
      </c>
    </row>
    <row r="20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 Prestegaard</cp:lastModifiedBy>
  <dcterms:created xsi:type="dcterms:W3CDTF">2018-09-21T14:49:47Z</dcterms:created>
  <dcterms:modified xsi:type="dcterms:W3CDTF">2018-10-22T19:39:46Z</dcterms:modified>
  <cp:category/>
  <cp:version/>
  <cp:contentType/>
  <cp:contentStatus/>
</cp:coreProperties>
</file>